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VK56 G35\General Tuning Sheets\"/>
    </mc:Choice>
  </mc:AlternateContent>
  <bookViews>
    <workbookView xWindow="0" yWindow="0" windowWidth="20490" windowHeight="7650" activeTab="1"/>
  </bookViews>
  <sheets>
    <sheet name="VK56FF Inj Data" sheetId="2" r:id="rId1"/>
    <sheet name="Flow Calcs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3" i="1"/>
  <c r="B18" i="1" l="1"/>
  <c r="B19" i="1" s="1"/>
  <c r="E32" i="1"/>
  <c r="D32" i="1"/>
  <c r="G11" i="1" s="1"/>
  <c r="E25" i="1"/>
  <c r="D25" i="1"/>
  <c r="G4" i="1" s="1"/>
  <c r="F4" i="1"/>
  <c r="D31" i="1"/>
  <c r="G10" i="1" s="1"/>
  <c r="E24" i="1"/>
  <c r="E26" i="1"/>
  <c r="E27" i="1"/>
  <c r="E28" i="1"/>
  <c r="E29" i="1"/>
  <c r="E31" i="1"/>
  <c r="D24" i="1"/>
  <c r="G3" i="1" s="1"/>
  <c r="D26" i="1"/>
  <c r="G5" i="1" s="1"/>
  <c r="D27" i="1"/>
  <c r="G6" i="1" s="1"/>
  <c r="D28" i="1"/>
  <c r="G7" i="1" s="1"/>
  <c r="D29" i="1"/>
  <c r="G8" i="1" s="1"/>
  <c r="D30" i="1"/>
  <c r="G9" i="1" s="1"/>
  <c r="E30" i="1"/>
  <c r="B13" i="1"/>
  <c r="B20" i="1" s="1"/>
  <c r="I7" i="1" l="1"/>
  <c r="G26" i="1"/>
  <c r="H5" i="1"/>
  <c r="I5" i="1" s="1"/>
  <c r="G24" i="1"/>
  <c r="H3" i="1"/>
  <c r="I3" i="1" s="1"/>
  <c r="G28" i="1"/>
  <c r="H7" i="1"/>
  <c r="G31" i="1"/>
  <c r="H10" i="1"/>
  <c r="I10" i="1" s="1"/>
  <c r="G30" i="1"/>
  <c r="H9" i="1"/>
  <c r="I9" i="1" s="1"/>
  <c r="G29" i="1"/>
  <c r="H8" i="1"/>
  <c r="I8" i="1" s="1"/>
  <c r="G25" i="1"/>
  <c r="H4" i="1"/>
  <c r="I4" i="1" s="1"/>
  <c r="G27" i="1"/>
  <c r="H6" i="1"/>
  <c r="I6" i="1" s="1"/>
  <c r="G32" i="1"/>
  <c r="H11" i="1"/>
  <c r="I11" i="1" s="1"/>
</calcChain>
</file>

<file path=xl/sharedStrings.xml><?xml version="1.0" encoding="utf-8"?>
<sst xmlns="http://schemas.openxmlformats.org/spreadsheetml/2006/main" count="50" uniqueCount="41">
  <si>
    <t>psi</t>
  </si>
  <si>
    <t>v</t>
  </si>
  <si>
    <t xml:space="preserve">Flow rated pressure </t>
  </si>
  <si>
    <t>lb/hr</t>
  </si>
  <si>
    <t>Injector flow rate @ 99%DC</t>
  </si>
  <si>
    <t>Injector flow rate @ 80%DC</t>
  </si>
  <si>
    <t>Test Parameters</t>
  </si>
  <si>
    <t>ECU Voltage</t>
  </si>
  <si>
    <t>Fuel Pump voltage</t>
  </si>
  <si>
    <t>Fuel Pressure</t>
  </si>
  <si>
    <t>80psi</t>
  </si>
  <si>
    <t>Flow bench fluid</t>
  </si>
  <si>
    <t>Fuel Injector Manufacturer</t>
  </si>
  <si>
    <t>Fuel Injector Part number</t>
  </si>
  <si>
    <t>Denso</t>
  </si>
  <si>
    <t>flow</t>
  </si>
  <si>
    <t>ms to target flow 24.4lb/hr</t>
  </si>
  <si>
    <t>average deadtime</t>
  </si>
  <si>
    <t>mineral spirits</t>
  </si>
  <si>
    <t>fluid weight/gal</t>
  </si>
  <si>
    <t>lbs</t>
  </si>
  <si>
    <t>cc/min conversion</t>
  </si>
  <si>
    <t>cc/min</t>
  </si>
  <si>
    <t>deadtime manually rec</t>
  </si>
  <si>
    <t>6htfs</t>
  </si>
  <si>
    <t>Manually Recorded values</t>
  </si>
  <si>
    <t>Calculated values from ms diff</t>
  </si>
  <si>
    <t>no deadtime comp flow rate</t>
  </si>
  <si>
    <t>Flow rate from 80% duty cycle</t>
  </si>
  <si>
    <t>Deadtime 13.5v is 1.2. 80% DC is actually  74%</t>
  </si>
  <si>
    <t>Calculated from flow</t>
  </si>
  <si>
    <t>%</t>
  </si>
  <si>
    <t xml:space="preserve">Error from observed calc 80% and 99% </t>
  </si>
  <si>
    <t>Fluid temp</t>
  </si>
  <si>
    <t>70F</t>
  </si>
  <si>
    <t>+/- 2F</t>
  </si>
  <si>
    <t>Additional flow check Values</t>
  </si>
  <si>
    <t>Additional Flow Check data</t>
  </si>
  <si>
    <t>Flow rate @ 80psi @ 13.5v</t>
  </si>
  <si>
    <t>Injector Deadtime</t>
  </si>
  <si>
    <t>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</si>
</sst>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6" formatCode="0.000"/>
    <numFmt numFmtId="218" formatCode="0.000000000000000000000000000000000000000000000000000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0" fillId="0" borderId="0" xfId="0" applyAlignment="1">
      <alignment horizontal="center" wrapText="1"/>
    </xf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166" fontId="0" fillId="0" borderId="0" xfId="0" applyNumberFormat="1"/>
    <xf numFmtId="164" fontId="0" fillId="0" borderId="0" xfId="0" applyNumberFormat="1" applyBorder="1"/>
    <xf numFmtId="218" fontId="0" fillId="0" borderId="0" xfId="0" applyNumberFormat="1" applyBorder="1"/>
    <xf numFmtId="166" fontId="0" fillId="0" borderId="0" xfId="0" applyNumberFormat="1" applyBorder="1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right"/>
    </xf>
    <xf numFmtId="0" fontId="0" fillId="2" borderId="0" xfId="0" applyFill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right"/>
    </xf>
    <xf numFmtId="0" fontId="0" fillId="0" borderId="0" xfId="0" quotePrefix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/>
    <xf numFmtId="0" fontId="0" fillId="0" borderId="1" xfId="0" applyBorder="1"/>
    <xf numFmtId="0" fontId="0" fillId="0" borderId="3" xfId="0" applyBorder="1"/>
    <xf numFmtId="0" fontId="0" fillId="0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732279445161243E-2"/>
          <c:y val="5.0903356723466131E-2"/>
          <c:w val="0.9285979911010358"/>
          <c:h val="0.90204576706623329"/>
        </c:manualLayout>
      </c:layout>
      <c:lineChart>
        <c:grouping val="standard"/>
        <c:varyColors val="0"/>
        <c:ser>
          <c:idx val="0"/>
          <c:order val="0"/>
          <c:tx>
            <c:v>80psi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'Flow Calcs'!$B$20:$B$34</c:f>
              <c:strCache>
                <c:ptCount val="13"/>
                <c:pt idx="0">
                  <c:v>0.569014085</c:v>
                </c:pt>
                <c:pt idx="3">
                  <c:v>flow</c:v>
                </c:pt>
                <c:pt idx="4">
                  <c:v>22.7</c:v>
                </c:pt>
                <c:pt idx="5">
                  <c:v>24</c:v>
                </c:pt>
                <c:pt idx="6">
                  <c:v>24.5</c:v>
                </c:pt>
                <c:pt idx="7">
                  <c:v>25.3</c:v>
                </c:pt>
                <c:pt idx="8">
                  <c:v>25.8</c:v>
                </c:pt>
                <c:pt idx="9">
                  <c:v>26.1</c:v>
                </c:pt>
                <c:pt idx="10">
                  <c:v>26.4</c:v>
                </c:pt>
                <c:pt idx="11">
                  <c:v>26.8</c:v>
                </c:pt>
                <c:pt idx="12">
                  <c:v>27.1</c:v>
                </c:pt>
              </c:strCache>
            </c:strRef>
          </c:cat>
          <c:val>
            <c:numRef>
              <c:f>'Flow Calcs'!$K$19:$K$33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A-4CFB-8A75-5AD35427B1C2}"/>
            </c:ext>
          </c:extLst>
        </c:ser>
        <c:ser>
          <c:idx val="1"/>
          <c:order val="1"/>
          <c:tx>
            <c:v>75psi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'Flow Calcs'!$J$19:$J$33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A-4CFB-8A75-5AD35427B1C2}"/>
            </c:ext>
          </c:extLst>
        </c:ser>
        <c:ser>
          <c:idx val="2"/>
          <c:order val="2"/>
          <c:tx>
            <c:v>70psi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'Flow Calcs'!$I$19:$I$33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0A-4CFB-8A75-5AD35427B1C2}"/>
            </c:ext>
          </c:extLst>
        </c:ser>
        <c:ser>
          <c:idx val="3"/>
          <c:order val="3"/>
          <c:tx>
            <c:v>65psi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'Flow Calcs'!$H$19:$H$34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0A-4CFB-8A75-5AD35427B1C2}"/>
            </c:ext>
          </c:extLst>
        </c:ser>
        <c:ser>
          <c:idx val="4"/>
          <c:order val="4"/>
          <c:tx>
            <c:v>60psi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'Flow Calcs'!$G$19:$G$34</c:f>
              <c:numCache>
                <c:formatCode>General</c:formatCode>
                <c:ptCount val="16"/>
                <c:pt idx="4">
                  <c:v>0</c:v>
                </c:pt>
                <c:pt idx="5" formatCode="0.000">
                  <c:v>3.0519823788546248</c:v>
                </c:pt>
                <c:pt idx="6" formatCode="0.000">
                  <c:v>2.3333333333333335</c:v>
                </c:pt>
                <c:pt idx="7" formatCode="0.000">
                  <c:v>2.010204081632653</c:v>
                </c:pt>
                <c:pt idx="8" formatCode="0.000">
                  <c:v>1.6739130434782605</c:v>
                </c:pt>
                <c:pt idx="9" formatCode="0.000">
                  <c:v>1.4263565891472858</c:v>
                </c:pt>
                <c:pt idx="10" formatCode="0.000">
                  <c:v>1.2793103448275858</c:v>
                </c:pt>
                <c:pt idx="11" formatCode="0.000">
                  <c:v>1.1000000000000001</c:v>
                </c:pt>
                <c:pt idx="12" formatCode="0.000">
                  <c:v>0.97363184079602016</c:v>
                </c:pt>
                <c:pt idx="13" formatCode="0.000">
                  <c:v>0.86334563345633419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0A-4CFB-8A75-5AD35427B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246504"/>
        <c:axId val="608246832"/>
      </c:lineChart>
      <c:catAx>
        <c:axId val="608246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246832"/>
        <c:crosses val="autoZero"/>
        <c:auto val="1"/>
        <c:lblAlgn val="ctr"/>
        <c:lblOffset val="100"/>
        <c:noMultiLvlLbl val="0"/>
      </c:catAx>
      <c:valAx>
        <c:axId val="608246832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246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442038495188104E-2"/>
          <c:y val="0.15782407407407409"/>
          <c:w val="0.89655796150481193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Manual Deadtime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'Flow Calcs'!$E$3:$E$11</c:f>
              <c:numCache>
                <c:formatCode>General</c:formatCode>
                <c:ptCount val="9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</c:numCache>
            </c:numRef>
          </c:cat>
          <c:val>
            <c:numRef>
              <c:f>'Flow Calcs'!$F$3:$F$11</c:f>
              <c:numCache>
                <c:formatCode>General</c:formatCode>
                <c:ptCount val="9"/>
                <c:pt idx="0">
                  <c:v>3</c:v>
                </c:pt>
                <c:pt idx="1">
                  <c:v>2.2999999999999998</c:v>
                </c:pt>
                <c:pt idx="2">
                  <c:v>1.9</c:v>
                </c:pt>
                <c:pt idx="3">
                  <c:v>1.6</c:v>
                </c:pt>
                <c:pt idx="4">
                  <c:v>1.4</c:v>
                </c:pt>
                <c:pt idx="5">
                  <c:v>1.3</c:v>
                </c:pt>
                <c:pt idx="6">
                  <c:v>1.1000000000000001</c:v>
                </c:pt>
                <c:pt idx="7">
                  <c:v>1</c:v>
                </c:pt>
                <c:pt idx="8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2-4970-9C1B-7D97A6DE9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5081648"/>
        <c:axId val="1955088304"/>
      </c:lineChart>
      <c:catAx>
        <c:axId val="195508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088304"/>
        <c:crosses val="autoZero"/>
        <c:auto val="1"/>
        <c:lblAlgn val="ctr"/>
        <c:lblOffset val="100"/>
        <c:noMultiLvlLbl val="0"/>
      </c:catAx>
      <c:valAx>
        <c:axId val="195508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08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123825</xdr:colOff>
      <xdr:row>15</xdr:row>
      <xdr:rowOff>114300</xdr:rowOff>
    </xdr:from>
    <xdr:to>
      <xdr:col>35</xdr:col>
      <xdr:colOff>247650</xdr:colOff>
      <xdr:row>42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8F6E15-6D67-43D6-9F1A-3C97628E8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180975</xdr:colOff>
      <xdr:row>0</xdr:row>
      <xdr:rowOff>66675</xdr:rowOff>
    </xdr:from>
    <xdr:to>
      <xdr:col>17</xdr:col>
      <xdr:colOff>485775</xdr:colOff>
      <xdr:row>12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E10" sqref="E10"/>
    </sheetView>
  </sheetViews>
  <sheetFormatPr defaultRowHeight="15" x14ac:dyDescent="0.25"/>
  <sheetData>
    <row r="1" spans="1:2" ht="15.75" thickBot="1" x14ac:dyDescent="0.3"/>
    <row r="2" spans="1:2" ht="27" customHeight="1" x14ac:dyDescent="0.25">
      <c r="A2" s="32" t="s">
        <v>38</v>
      </c>
      <c r="B2" s="33"/>
    </row>
    <row r="3" spans="1:2" ht="15.75" thickBot="1" x14ac:dyDescent="0.3">
      <c r="A3" s="34">
        <v>508</v>
      </c>
      <c r="B3" s="28" t="s">
        <v>22</v>
      </c>
    </row>
    <row r="4" spans="1:2" ht="15.75" thickBot="1" x14ac:dyDescent="0.3"/>
    <row r="5" spans="1:2" x14ac:dyDescent="0.25">
      <c r="A5" s="35" t="s">
        <v>39</v>
      </c>
      <c r="B5" s="36"/>
    </row>
    <row r="6" spans="1:2" x14ac:dyDescent="0.25">
      <c r="A6" s="22" t="s">
        <v>1</v>
      </c>
      <c r="B6" s="23" t="s">
        <v>40</v>
      </c>
    </row>
    <row r="7" spans="1:2" x14ac:dyDescent="0.25">
      <c r="A7" s="22">
        <v>8</v>
      </c>
      <c r="B7" s="23">
        <v>3.0519823788546248</v>
      </c>
    </row>
    <row r="8" spans="1:2" x14ac:dyDescent="0.25">
      <c r="A8" s="22">
        <v>9</v>
      </c>
      <c r="B8" s="23">
        <v>2.3333333333333335</v>
      </c>
    </row>
    <row r="9" spans="1:2" x14ac:dyDescent="0.25">
      <c r="A9" s="22">
        <v>10</v>
      </c>
      <c r="B9" s="23">
        <v>2.010204081632653</v>
      </c>
    </row>
    <row r="10" spans="1:2" x14ac:dyDescent="0.25">
      <c r="A10" s="22">
        <v>11</v>
      </c>
      <c r="B10" s="23">
        <v>1.6739130434782605</v>
      </c>
    </row>
    <row r="11" spans="1:2" x14ac:dyDescent="0.25">
      <c r="A11" s="22">
        <v>12</v>
      </c>
      <c r="B11" s="23">
        <v>1.4263565891472858</v>
      </c>
    </row>
    <row r="12" spans="1:2" x14ac:dyDescent="0.25">
      <c r="A12" s="22">
        <v>13</v>
      </c>
      <c r="B12" s="23">
        <v>1.279310344827586</v>
      </c>
    </row>
    <row r="13" spans="1:2" x14ac:dyDescent="0.25">
      <c r="A13" s="22">
        <v>14</v>
      </c>
      <c r="B13" s="23">
        <v>1.1000000000000001</v>
      </c>
    </row>
    <row r="14" spans="1:2" x14ac:dyDescent="0.25">
      <c r="A14" s="22">
        <v>15</v>
      </c>
      <c r="B14" s="23">
        <v>0.97363184079602016</v>
      </c>
    </row>
    <row r="15" spans="1:2" ht="15.75" thickBot="1" x14ac:dyDescent="0.3">
      <c r="A15" s="37">
        <v>16</v>
      </c>
      <c r="B15" s="28">
        <v>0.86334563345633419</v>
      </c>
    </row>
  </sheetData>
  <mergeCells count="1"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C11" sqref="C11"/>
    </sheetView>
  </sheetViews>
  <sheetFormatPr defaultRowHeight="15" x14ac:dyDescent="0.25"/>
  <cols>
    <col min="1" max="1" width="33.7109375" customWidth="1"/>
    <col min="3" max="3" width="14.42578125" customWidth="1"/>
    <col min="6" max="6" width="10.42578125" customWidth="1"/>
    <col min="7" max="9" width="11.42578125" customWidth="1"/>
  </cols>
  <sheetData>
    <row r="1" spans="1:10" ht="15" customHeight="1" x14ac:dyDescent="0.25"/>
    <row r="2" spans="1:10" ht="51" customHeight="1" x14ac:dyDescent="0.25">
      <c r="A2" s="5" t="s">
        <v>6</v>
      </c>
      <c r="E2" s="4"/>
      <c r="F2" s="4" t="s">
        <v>25</v>
      </c>
      <c r="G2" s="2" t="s">
        <v>26</v>
      </c>
      <c r="H2" s="2" t="s">
        <v>30</v>
      </c>
      <c r="I2" s="15" t="s">
        <v>17</v>
      </c>
    </row>
    <row r="3" spans="1:10" x14ac:dyDescent="0.25">
      <c r="A3" t="s">
        <v>12</v>
      </c>
      <c r="B3" t="s">
        <v>14</v>
      </c>
      <c r="E3">
        <v>8</v>
      </c>
      <c r="F3">
        <f>F24</f>
        <v>3</v>
      </c>
      <c r="G3" s="6">
        <f>D24</f>
        <v>3.1</v>
      </c>
      <c r="H3" s="7">
        <f>E24</f>
        <v>3.0559471365638751</v>
      </c>
      <c r="I3" s="11">
        <f>AVERAGE(F3:H3)</f>
        <v>3.0519823788546248</v>
      </c>
      <c r="J3" s="1"/>
    </row>
    <row r="4" spans="1:10" x14ac:dyDescent="0.25">
      <c r="A4" t="s">
        <v>13</v>
      </c>
      <c r="B4">
        <v>87063124</v>
      </c>
      <c r="C4" t="s">
        <v>24</v>
      </c>
      <c r="E4">
        <v>9</v>
      </c>
      <c r="F4">
        <f>F25</f>
        <v>2.2999999999999998</v>
      </c>
      <c r="G4" s="6">
        <f t="shared" ref="G4:G11" si="0">D25</f>
        <v>2.4000000000000008</v>
      </c>
      <c r="H4" s="7">
        <f t="shared" ref="H4:H11" si="1">E25</f>
        <v>2.2999999999999994</v>
      </c>
      <c r="I4" s="11">
        <f t="shared" ref="I4:I11" si="2">AVERAGE(F4:H4)</f>
        <v>2.3333333333333335</v>
      </c>
      <c r="J4" s="1"/>
    </row>
    <row r="5" spans="1:10" x14ac:dyDescent="0.25">
      <c r="A5" t="s">
        <v>7</v>
      </c>
      <c r="B5">
        <v>13.5</v>
      </c>
      <c r="C5" t="s">
        <v>1</v>
      </c>
      <c r="E5">
        <v>10</v>
      </c>
      <c r="F5">
        <f t="shared" ref="F5:F11" si="3">F26</f>
        <v>1.9</v>
      </c>
      <c r="G5" s="6">
        <f t="shared" si="0"/>
        <v>2.1</v>
      </c>
      <c r="H5" s="7">
        <f t="shared" si="1"/>
        <v>2.0306122448979598</v>
      </c>
      <c r="I5" s="11">
        <f t="shared" si="2"/>
        <v>2.010204081632653</v>
      </c>
      <c r="J5" s="1"/>
    </row>
    <row r="6" spans="1:10" x14ac:dyDescent="0.25">
      <c r="A6" t="s">
        <v>8</v>
      </c>
      <c r="B6">
        <v>13.5</v>
      </c>
      <c r="C6" t="s">
        <v>1</v>
      </c>
      <c r="E6">
        <v>11</v>
      </c>
      <c r="F6">
        <f t="shared" si="3"/>
        <v>1.6</v>
      </c>
      <c r="G6" s="6">
        <f t="shared" si="0"/>
        <v>1.7999999999999994</v>
      </c>
      <c r="H6" s="7">
        <f t="shared" si="1"/>
        <v>1.6217391304347815</v>
      </c>
      <c r="I6" s="11">
        <f t="shared" si="2"/>
        <v>1.6739130434782605</v>
      </c>
      <c r="J6" s="1"/>
    </row>
    <row r="7" spans="1:10" x14ac:dyDescent="0.25">
      <c r="A7" t="s">
        <v>9</v>
      </c>
      <c r="B7">
        <v>80</v>
      </c>
      <c r="C7" t="s">
        <v>0</v>
      </c>
      <c r="E7">
        <v>12</v>
      </c>
      <c r="F7">
        <f t="shared" si="3"/>
        <v>1.4</v>
      </c>
      <c r="G7" s="6">
        <f t="shared" si="0"/>
        <v>1.5000000000000004</v>
      </c>
      <c r="H7" s="7">
        <f t="shared" si="1"/>
        <v>1.3790697674418575</v>
      </c>
      <c r="I7" s="11">
        <f t="shared" si="2"/>
        <v>1.4263565891472858</v>
      </c>
      <c r="J7" s="1"/>
    </row>
    <row r="8" spans="1:10" x14ac:dyDescent="0.25">
      <c r="A8" t="s">
        <v>11</v>
      </c>
      <c r="B8" s="9" t="s">
        <v>18</v>
      </c>
      <c r="C8" s="9"/>
      <c r="E8">
        <v>13</v>
      </c>
      <c r="F8">
        <f t="shared" si="3"/>
        <v>1.3</v>
      </c>
      <c r="G8" s="6">
        <f t="shared" si="0"/>
        <v>1.2999999999999994</v>
      </c>
      <c r="H8" s="7">
        <f t="shared" si="1"/>
        <v>1.2379310344827581</v>
      </c>
      <c r="I8" s="11">
        <f t="shared" si="2"/>
        <v>1.279310344827586</v>
      </c>
      <c r="J8" s="1"/>
    </row>
    <row r="9" spans="1:10" x14ac:dyDescent="0.25">
      <c r="A9" t="s">
        <v>33</v>
      </c>
      <c r="B9" s="29" t="s">
        <v>34</v>
      </c>
      <c r="C9" s="30" t="s">
        <v>35</v>
      </c>
      <c r="E9">
        <v>14</v>
      </c>
      <c r="F9">
        <f t="shared" si="3"/>
        <v>1.1000000000000001</v>
      </c>
      <c r="G9" s="6">
        <f t="shared" si="0"/>
        <v>1.1000000000000001</v>
      </c>
      <c r="H9" s="7">
        <f t="shared" si="1"/>
        <v>1.1000000000000001</v>
      </c>
      <c r="I9" s="11">
        <f t="shared" si="2"/>
        <v>1.1000000000000001</v>
      </c>
      <c r="J9" s="1"/>
    </row>
    <row r="10" spans="1:10" x14ac:dyDescent="0.25">
      <c r="A10" t="s">
        <v>19</v>
      </c>
      <c r="B10">
        <v>5.93</v>
      </c>
      <c r="C10" t="s">
        <v>20</v>
      </c>
      <c r="D10" s="1"/>
      <c r="E10" s="1">
        <v>15</v>
      </c>
      <c r="F10">
        <f t="shared" si="3"/>
        <v>1</v>
      </c>
      <c r="G10" s="6">
        <f t="shared" si="0"/>
        <v>1.0000000000000004</v>
      </c>
      <c r="H10" s="7">
        <f t="shared" si="1"/>
        <v>0.92089552238806016</v>
      </c>
      <c r="I10" s="11">
        <f t="shared" si="2"/>
        <v>0.97363184079602016</v>
      </c>
      <c r="J10" s="1"/>
    </row>
    <row r="11" spans="1:10" x14ac:dyDescent="0.25">
      <c r="A11" s="1" t="s">
        <v>4</v>
      </c>
      <c r="B11" s="1">
        <v>47.7</v>
      </c>
      <c r="C11" s="1" t="s">
        <v>3</v>
      </c>
      <c r="D11" s="1"/>
      <c r="E11" s="3">
        <v>16</v>
      </c>
      <c r="F11">
        <f t="shared" si="3"/>
        <v>0.9</v>
      </c>
      <c r="G11" s="6">
        <f t="shared" si="0"/>
        <v>0.9000000000000008</v>
      </c>
      <c r="H11" s="7">
        <f t="shared" si="1"/>
        <v>0.79003690036900176</v>
      </c>
      <c r="I11" s="11">
        <f t="shared" si="2"/>
        <v>0.86334563345633419</v>
      </c>
      <c r="J11" s="1"/>
    </row>
    <row r="12" spans="1:10" x14ac:dyDescent="0.25">
      <c r="A12" s="1" t="s">
        <v>2</v>
      </c>
      <c r="B12" s="1">
        <v>80</v>
      </c>
      <c r="C12" s="1" t="s">
        <v>0</v>
      </c>
      <c r="D12" s="1"/>
      <c r="E12" s="17" t="s">
        <v>1</v>
      </c>
      <c r="F12" s="1"/>
      <c r="G12" s="1"/>
      <c r="H12" s="1"/>
      <c r="I12" s="13"/>
      <c r="J12" s="1"/>
    </row>
    <row r="13" spans="1:10" x14ac:dyDescent="0.25">
      <c r="A13" s="3" t="s">
        <v>21</v>
      </c>
      <c r="B13" s="18">
        <f>((B11/B10)*3785.41)/60</f>
        <v>507.48751264755481</v>
      </c>
      <c r="C13" s="3" t="s">
        <v>22</v>
      </c>
      <c r="D13" s="1"/>
      <c r="E13" s="1"/>
      <c r="F13" s="1"/>
      <c r="G13" s="1"/>
      <c r="H13" s="1"/>
      <c r="I13" s="14"/>
      <c r="J13" s="1"/>
    </row>
    <row r="14" spans="1:10" ht="15.75" thickBot="1" x14ac:dyDescent="0.3">
      <c r="A14" s="3"/>
      <c r="B14" s="3"/>
      <c r="C14" s="3"/>
      <c r="D14" s="1"/>
      <c r="E14" s="1"/>
      <c r="F14" s="1"/>
      <c r="G14" s="1"/>
      <c r="H14" s="1"/>
      <c r="I14" s="14"/>
      <c r="J14" s="1"/>
    </row>
    <row r="15" spans="1:10" x14ac:dyDescent="0.25">
      <c r="A15" s="19" t="s">
        <v>36</v>
      </c>
      <c r="B15" s="20"/>
      <c r="C15" s="21"/>
      <c r="D15" s="1"/>
      <c r="E15" s="1"/>
      <c r="F15" s="1"/>
      <c r="G15" s="1"/>
      <c r="H15" s="1"/>
      <c r="I15" s="12"/>
      <c r="J15" s="1"/>
    </row>
    <row r="16" spans="1:10" x14ac:dyDescent="0.25">
      <c r="A16" s="22" t="s">
        <v>5</v>
      </c>
      <c r="B16" s="1">
        <v>35.5</v>
      </c>
      <c r="C16" s="23" t="s">
        <v>3</v>
      </c>
      <c r="D16" s="1"/>
      <c r="E16" s="1"/>
      <c r="F16" s="1"/>
      <c r="G16" s="1"/>
      <c r="H16" s="1"/>
      <c r="I16" s="1"/>
      <c r="J16" s="1"/>
    </row>
    <row r="17" spans="1:10" x14ac:dyDescent="0.25">
      <c r="A17" s="22" t="s">
        <v>2</v>
      </c>
      <c r="B17" s="1">
        <v>80</v>
      </c>
      <c r="C17" s="23" t="s">
        <v>0</v>
      </c>
      <c r="E17" s="1"/>
      <c r="F17" s="1"/>
      <c r="G17" s="1"/>
      <c r="H17" s="1"/>
      <c r="I17" s="1"/>
      <c r="J17" s="1"/>
    </row>
    <row r="18" spans="1:10" x14ac:dyDescent="0.25">
      <c r="A18" s="24" t="s">
        <v>27</v>
      </c>
      <c r="B18" s="1">
        <f>((B16/B10)*3785.41)/60</f>
        <v>377.6898679033165</v>
      </c>
      <c r="C18" s="23"/>
      <c r="D18" s="16"/>
      <c r="E18" s="16"/>
      <c r="F18" s="16"/>
      <c r="G18" s="16"/>
      <c r="H18" s="16"/>
    </row>
    <row r="19" spans="1:10" ht="60" x14ac:dyDescent="0.25">
      <c r="A19" s="25" t="s">
        <v>28</v>
      </c>
      <c r="B19" s="1">
        <f>(B18/7.4)*10</f>
        <v>510.39171338286008</v>
      </c>
      <c r="C19" s="31" t="s">
        <v>29</v>
      </c>
    </row>
    <row r="20" spans="1:10" ht="30.75" thickBot="1" x14ac:dyDescent="0.3">
      <c r="A20" s="26" t="s">
        <v>32</v>
      </c>
      <c r="B20" s="27">
        <f>(1-(B13/B19))*100</f>
        <v>0.56901408450703572</v>
      </c>
      <c r="C20" s="28" t="s">
        <v>31</v>
      </c>
    </row>
    <row r="21" spans="1:10" x14ac:dyDescent="0.25">
      <c r="A21" s="10"/>
    </row>
    <row r="22" spans="1:10" ht="54" customHeight="1" x14ac:dyDescent="0.25">
      <c r="A22" t="s">
        <v>37</v>
      </c>
    </row>
    <row r="23" spans="1:10" ht="45" x14ac:dyDescent="0.25">
      <c r="A23" t="s">
        <v>10</v>
      </c>
      <c r="B23" t="s">
        <v>15</v>
      </c>
      <c r="C23" s="2" t="s">
        <v>16</v>
      </c>
      <c r="F23" s="4" t="s">
        <v>23</v>
      </c>
      <c r="G23" t="s">
        <v>17</v>
      </c>
    </row>
    <row r="24" spans="1:10" x14ac:dyDescent="0.25">
      <c r="A24">
        <v>8</v>
      </c>
      <c r="B24">
        <v>22.7</v>
      </c>
      <c r="C24">
        <v>13</v>
      </c>
      <c r="D24" s="6">
        <f>(C24-$C$30)+1.1</f>
        <v>3.1</v>
      </c>
      <c r="E24">
        <f>((($B$30/B24)*12)-12)+1.1</f>
        <v>3.0559471365638751</v>
      </c>
      <c r="F24">
        <v>3</v>
      </c>
      <c r="G24" s="11">
        <f>(AVERAGE(D24:F24))</f>
        <v>3.0519823788546248</v>
      </c>
    </row>
    <row r="25" spans="1:10" x14ac:dyDescent="0.25">
      <c r="A25">
        <v>9</v>
      </c>
      <c r="B25">
        <v>24</v>
      </c>
      <c r="C25">
        <v>12.3</v>
      </c>
      <c r="D25" s="6">
        <f>(C25-$C$30)+1.1</f>
        <v>2.4000000000000008</v>
      </c>
      <c r="E25">
        <f>((($B$30/B25)*12)-12)+1.1</f>
        <v>2.2999999999999994</v>
      </c>
      <c r="F25">
        <v>2.2999999999999998</v>
      </c>
      <c r="G25" s="11">
        <f t="shared" ref="G25:G32" si="4">(AVERAGE(D25:F25))</f>
        <v>2.3333333333333335</v>
      </c>
    </row>
    <row r="26" spans="1:10" x14ac:dyDescent="0.25">
      <c r="A26">
        <v>10</v>
      </c>
      <c r="B26">
        <v>24.5</v>
      </c>
      <c r="C26">
        <v>12</v>
      </c>
      <c r="D26" s="6">
        <f>(C26-$C$30)+1.1</f>
        <v>2.1</v>
      </c>
      <c r="E26">
        <f>((($B$30/B26)*12)-12)+1.1</f>
        <v>2.0306122448979598</v>
      </c>
      <c r="F26">
        <v>1.9</v>
      </c>
      <c r="G26" s="11">
        <f t="shared" si="4"/>
        <v>2.010204081632653</v>
      </c>
    </row>
    <row r="27" spans="1:10" x14ac:dyDescent="0.25">
      <c r="A27">
        <v>11</v>
      </c>
      <c r="B27">
        <v>25.3</v>
      </c>
      <c r="C27">
        <v>11.7</v>
      </c>
      <c r="D27" s="6">
        <f>(C27-$C$30)+1.1</f>
        <v>1.7999999999999994</v>
      </c>
      <c r="E27">
        <f>((($B$30/B27)*12)-12)+1.1</f>
        <v>1.6217391304347815</v>
      </c>
      <c r="F27">
        <v>1.6</v>
      </c>
      <c r="G27" s="11">
        <f t="shared" si="4"/>
        <v>1.6739130434782605</v>
      </c>
    </row>
    <row r="28" spans="1:10" x14ac:dyDescent="0.25">
      <c r="A28">
        <v>12</v>
      </c>
      <c r="B28">
        <v>25.8</v>
      </c>
      <c r="C28">
        <v>11.4</v>
      </c>
      <c r="D28" s="6">
        <f>(C28-$C$30)+1.1</f>
        <v>1.5000000000000004</v>
      </c>
      <c r="E28">
        <f>((($B$30/B28)*12)-12)+1.1</f>
        <v>1.3790697674418575</v>
      </c>
      <c r="F28">
        <v>1.4</v>
      </c>
      <c r="G28" s="11">
        <f t="shared" si="4"/>
        <v>1.4263565891472858</v>
      </c>
    </row>
    <row r="29" spans="1:10" x14ac:dyDescent="0.25">
      <c r="A29">
        <v>13</v>
      </c>
      <c r="B29">
        <v>26.1</v>
      </c>
      <c r="C29">
        <v>11.2</v>
      </c>
      <c r="D29" s="6">
        <f>(C29-$C$30)+1.1</f>
        <v>1.2999999999999994</v>
      </c>
      <c r="E29">
        <f>((($B$30/B29)*12)-12)+1.1</f>
        <v>1.2379310344827581</v>
      </c>
      <c r="F29">
        <v>1.3</v>
      </c>
      <c r="G29" s="11">
        <f t="shared" si="4"/>
        <v>1.2793103448275858</v>
      </c>
    </row>
    <row r="30" spans="1:10" x14ac:dyDescent="0.25">
      <c r="A30">
        <v>14</v>
      </c>
      <c r="B30">
        <v>26.4</v>
      </c>
      <c r="C30">
        <v>11</v>
      </c>
      <c r="D30" s="6">
        <f>(C30-$C$30)+1.1</f>
        <v>1.1000000000000001</v>
      </c>
      <c r="E30">
        <f>((($B$30/B30)*12)-12)+1.1</f>
        <v>1.1000000000000001</v>
      </c>
      <c r="F30">
        <v>1.1000000000000001</v>
      </c>
      <c r="G30" s="11">
        <f t="shared" si="4"/>
        <v>1.1000000000000001</v>
      </c>
    </row>
    <row r="31" spans="1:10" x14ac:dyDescent="0.25">
      <c r="A31">
        <v>15</v>
      </c>
      <c r="B31">
        <v>26.8</v>
      </c>
      <c r="C31">
        <v>10.9</v>
      </c>
      <c r="D31" s="6">
        <f>(C31-$C$30)+1.1</f>
        <v>1.0000000000000004</v>
      </c>
      <c r="E31">
        <f>((($B$30/B31)*12)-12)+1.1</f>
        <v>0.92089552238806016</v>
      </c>
      <c r="F31">
        <v>1</v>
      </c>
      <c r="G31" s="11">
        <f t="shared" si="4"/>
        <v>0.97363184079602016</v>
      </c>
    </row>
    <row r="32" spans="1:10" x14ac:dyDescent="0.25">
      <c r="A32">
        <v>16</v>
      </c>
      <c r="B32">
        <v>27.1</v>
      </c>
      <c r="C32">
        <v>10.8</v>
      </c>
      <c r="D32" s="6">
        <f>(C32-$C$30)+1.1</f>
        <v>0.9000000000000008</v>
      </c>
      <c r="E32">
        <f>((($B$30/B32)*12)-12)+1.1</f>
        <v>0.79003690036900176</v>
      </c>
      <c r="F32">
        <v>0.9</v>
      </c>
      <c r="G32" s="11">
        <f t="shared" si="4"/>
        <v>0.86334563345633419</v>
      </c>
    </row>
    <row r="35" spans="2:2" x14ac:dyDescent="0.25">
      <c r="B35" s="8"/>
    </row>
    <row r="36" spans="2:2" x14ac:dyDescent="0.25">
      <c r="B36" s="8"/>
    </row>
    <row r="37" spans="2:2" x14ac:dyDescent="0.25">
      <c r="B37" s="8"/>
    </row>
    <row r="38" spans="2:2" x14ac:dyDescent="0.25">
      <c r="B38" s="8"/>
    </row>
  </sheetData>
  <mergeCells count="3">
    <mergeCell ref="B35:B38"/>
    <mergeCell ref="B8:C8"/>
    <mergeCell ref="A15:C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VK56FF Inj Data</vt:lpstr>
      <vt:lpstr>Flow Calcs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2025-02-03T22:11:22Z</dcterms:created>
  <dcterms:modified xsi:type="dcterms:W3CDTF">2025-02-19T22:03:03Z</dcterms:modified>
</cp:coreProperties>
</file>